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<sst xmlns="http://schemas.openxmlformats.org/spreadsheetml/2006/main" count="2" uniqueCount="2">
  <si>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PORCENTAJE</t>
  </si>
  <si>
    <t>www.elrincondepacman.tk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</si>
</sst>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6">
    <font>
      <sz val="10"/>
      <name val="Arial"/>
      <family val="0"/>
    </font>
    <font>
      <sz val="10"/>
      <color indexed="42"/>
      <name val="Arial"/>
      <family val="0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10"/>
      <color indexed="58"/>
      <name val="Arial"/>
      <family val="0"/>
    </font>
    <font>
      <sz val="10"/>
      <color indexed="59"/>
      <name val="Arial"/>
      <family val="0"/>
    </font>
    <font>
      <sz val="10"/>
      <color indexed="4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Georgia"/>
      <family val="1"/>
    </font>
    <font>
      <b/>
      <sz val="20"/>
      <color indexed="15"/>
      <name val="Arial"/>
      <family val="2"/>
    </font>
    <font>
      <u val="single"/>
      <sz val="26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shrinkToFit="1"/>
      <protection locked="0"/>
    </xf>
    <xf numFmtId="9" fontId="10" fillId="33" borderId="0" xfId="0" applyNumberFormat="1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11" fillId="33" borderId="0" xfId="45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pn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png" /><Relationship Id="rId47" Type="http://schemas.openxmlformats.org/officeDocument/2006/relationships/image" Target="../media/image47.jpeg" /><Relationship Id="rId48" Type="http://schemas.openxmlformats.org/officeDocument/2006/relationships/image" Target="../media/image48.png" /><Relationship Id="rId49" Type="http://schemas.openxmlformats.org/officeDocument/2006/relationships/image" Target="../media/image49.jpe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1323975</xdr:colOff>
      <xdr:row>15</xdr:row>
      <xdr:rowOff>0</xdr:rowOff>
    </xdr:to>
    <xdr:pic>
      <xdr:nvPicPr>
        <xdr:cNvPr id="1" name="Picture 19" descr="abuel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57325"/>
          <a:ext cx="1323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19050</xdr:colOff>
      <xdr:row>15</xdr:row>
      <xdr:rowOff>9525</xdr:rowOff>
    </xdr:to>
    <xdr:pic>
      <xdr:nvPicPr>
        <xdr:cNvPr id="2" name="Picture 20" descr="bar_moe_ch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457325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14</xdr:row>
      <xdr:rowOff>142875</xdr:rowOff>
    </xdr:to>
    <xdr:pic>
      <xdr:nvPicPr>
        <xdr:cNvPr id="3" name="Picture 21" descr="bios_family_ba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1457325"/>
          <a:ext cx="1390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9</xdr:row>
      <xdr:rowOff>9525</xdr:rowOff>
    </xdr:from>
    <xdr:to>
      <xdr:col>7</xdr:col>
      <xdr:colOff>1352550</xdr:colOff>
      <xdr:row>14</xdr:row>
      <xdr:rowOff>152400</xdr:rowOff>
    </xdr:to>
    <xdr:pic>
      <xdr:nvPicPr>
        <xdr:cNvPr id="4" name="Picture 22" descr="burn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466850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9</xdr:row>
      <xdr:rowOff>0</xdr:rowOff>
    </xdr:from>
    <xdr:to>
      <xdr:col>9</xdr:col>
      <xdr:colOff>1152525</xdr:colOff>
      <xdr:row>15</xdr:row>
      <xdr:rowOff>0</xdr:rowOff>
    </xdr:to>
    <xdr:pic>
      <xdr:nvPicPr>
        <xdr:cNvPr id="5" name="Picture 23" descr="clet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1375" y="1457325"/>
          <a:ext cx="723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1162050</xdr:colOff>
      <xdr:row>26</xdr:row>
      <xdr:rowOff>133350</xdr:rowOff>
    </xdr:to>
    <xdr:pic>
      <xdr:nvPicPr>
        <xdr:cNvPr id="6" name="Picture 24" descr="bios_family_hom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3238500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8</xdr:col>
      <xdr:colOff>38100</xdr:colOff>
      <xdr:row>27</xdr:row>
      <xdr:rowOff>19050</xdr:rowOff>
    </xdr:to>
    <xdr:pic>
      <xdr:nvPicPr>
        <xdr:cNvPr id="7" name="Picture 26" descr="bios_family_lis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33975" y="3238500"/>
          <a:ext cx="1419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0</xdr:colOff>
      <xdr:row>27</xdr:row>
      <xdr:rowOff>9525</xdr:rowOff>
    </xdr:to>
    <xdr:pic>
      <xdr:nvPicPr>
        <xdr:cNvPr id="8" name="Picture 27" descr="flanders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3238500"/>
          <a:ext cx="1381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0</xdr:colOff>
      <xdr:row>27</xdr:row>
      <xdr:rowOff>0</xdr:rowOff>
    </xdr:to>
    <xdr:pic>
      <xdr:nvPicPr>
        <xdr:cNvPr id="9" name="Picture 28" descr="bob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0" y="323850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9525</xdr:rowOff>
    </xdr:from>
    <xdr:to>
      <xdr:col>4</xdr:col>
      <xdr:colOff>9525</xdr:colOff>
      <xdr:row>40</xdr:row>
      <xdr:rowOff>0</xdr:rowOff>
    </xdr:to>
    <xdr:pic>
      <xdr:nvPicPr>
        <xdr:cNvPr id="10" name="Picture 30" descr="image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5200650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32</xdr:row>
      <xdr:rowOff>9525</xdr:rowOff>
    </xdr:from>
    <xdr:to>
      <xdr:col>5</xdr:col>
      <xdr:colOff>1085850</xdr:colOff>
      <xdr:row>39</xdr:row>
      <xdr:rowOff>123825</xdr:rowOff>
    </xdr:to>
    <xdr:pic>
      <xdr:nvPicPr>
        <xdr:cNvPr id="11" name="Picture 31" descr="ceci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52850" y="5200650"/>
          <a:ext cx="838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32</xdr:row>
      <xdr:rowOff>9525</xdr:rowOff>
    </xdr:from>
    <xdr:to>
      <xdr:col>7</xdr:col>
      <xdr:colOff>1266825</xdr:colOff>
      <xdr:row>40</xdr:row>
      <xdr:rowOff>9525</xdr:rowOff>
    </xdr:to>
    <xdr:pic>
      <xdr:nvPicPr>
        <xdr:cNvPr id="12" name="Picture 32" descr="otto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67325" y="5200650"/>
          <a:ext cx="1133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38100</xdr:rowOff>
    </xdr:from>
    <xdr:to>
      <xdr:col>1</xdr:col>
      <xdr:colOff>1371600</xdr:colOff>
      <xdr:row>54</xdr:row>
      <xdr:rowOff>9525</xdr:rowOff>
    </xdr:to>
    <xdr:pic>
      <xdr:nvPicPr>
        <xdr:cNvPr id="13" name="Picture 34" descr="wiggum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" y="7334250"/>
          <a:ext cx="1343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19050</xdr:rowOff>
    </xdr:from>
    <xdr:to>
      <xdr:col>4</xdr:col>
      <xdr:colOff>0</xdr:colOff>
      <xdr:row>54</xdr:row>
      <xdr:rowOff>19050</xdr:rowOff>
    </xdr:to>
    <xdr:pic>
      <xdr:nvPicPr>
        <xdr:cNvPr id="14" name="Picture 35" descr="barney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76425" y="7315200"/>
          <a:ext cx="1381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19050</xdr:colOff>
      <xdr:row>54</xdr:row>
      <xdr:rowOff>0</xdr:rowOff>
    </xdr:to>
    <xdr:pic>
      <xdr:nvPicPr>
        <xdr:cNvPr id="15" name="Picture 36" descr="carl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05200" y="7296150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71</xdr:row>
      <xdr:rowOff>142875</xdr:rowOff>
    </xdr:from>
    <xdr:to>
      <xdr:col>3</xdr:col>
      <xdr:colOff>1381125</xdr:colOff>
      <xdr:row>80</xdr:row>
      <xdr:rowOff>47625</xdr:rowOff>
    </xdr:to>
    <xdr:pic>
      <xdr:nvPicPr>
        <xdr:cNvPr id="16" name="Picture 37" descr="edna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95475" y="11649075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44</xdr:row>
      <xdr:rowOff>152400</xdr:rowOff>
    </xdr:from>
    <xdr:to>
      <xdr:col>10</xdr:col>
      <xdr:colOff>28575</xdr:colOff>
      <xdr:row>53</xdr:row>
      <xdr:rowOff>152400</xdr:rowOff>
    </xdr:to>
    <xdr:pic>
      <xdr:nvPicPr>
        <xdr:cNvPr id="17" name="Picture 38" descr="kent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81800" y="7286625"/>
          <a:ext cx="1390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19050</xdr:rowOff>
    </xdr:from>
    <xdr:to>
      <xdr:col>2</xdr:col>
      <xdr:colOff>38100</xdr:colOff>
      <xdr:row>67</xdr:row>
      <xdr:rowOff>0</xdr:rowOff>
    </xdr:to>
    <xdr:pic>
      <xdr:nvPicPr>
        <xdr:cNvPr id="18" name="Picture 39" descr="martin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650" y="958215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133350</xdr:rowOff>
    </xdr:from>
    <xdr:to>
      <xdr:col>8</xdr:col>
      <xdr:colOff>0</xdr:colOff>
      <xdr:row>92</xdr:row>
      <xdr:rowOff>152400</xdr:rowOff>
    </xdr:to>
    <xdr:pic>
      <xdr:nvPicPr>
        <xdr:cNvPr id="19" name="Picture 40" descr="nelson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33975" y="13744575"/>
          <a:ext cx="1381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31</xdr:row>
      <xdr:rowOff>142875</xdr:rowOff>
    </xdr:from>
    <xdr:to>
      <xdr:col>9</xdr:col>
      <xdr:colOff>1381125</xdr:colOff>
      <xdr:row>40</xdr:row>
      <xdr:rowOff>19050</xdr:rowOff>
    </xdr:to>
    <xdr:pic>
      <xdr:nvPicPr>
        <xdr:cNvPr id="20" name="Picture 41" descr="maggie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72275" y="5172075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72</xdr:row>
      <xdr:rowOff>0</xdr:rowOff>
    </xdr:from>
    <xdr:to>
      <xdr:col>5</xdr:col>
      <xdr:colOff>1371600</xdr:colOff>
      <xdr:row>79</xdr:row>
      <xdr:rowOff>133350</xdr:rowOff>
    </xdr:to>
    <xdr:pic>
      <xdr:nvPicPr>
        <xdr:cNvPr id="21" name="Picture 42" descr="milhouse0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14725" y="11668125"/>
          <a:ext cx="1362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0</xdr:colOff>
      <xdr:row>67</xdr:row>
      <xdr:rowOff>9525</xdr:rowOff>
    </xdr:to>
    <xdr:pic>
      <xdr:nvPicPr>
        <xdr:cNvPr id="22" name="Picture 43" descr="quimby0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33975" y="956310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1352550</xdr:colOff>
      <xdr:row>66</xdr:row>
      <xdr:rowOff>152400</xdr:rowOff>
    </xdr:to>
    <xdr:pic>
      <xdr:nvPicPr>
        <xdr:cNvPr id="23" name="Picture 44" descr="ralph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62750" y="9563100"/>
          <a:ext cx="1352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9525</xdr:colOff>
      <xdr:row>80</xdr:row>
      <xdr:rowOff>9525</xdr:rowOff>
    </xdr:to>
    <xdr:pic>
      <xdr:nvPicPr>
        <xdr:cNvPr id="24" name="Picture 45" descr="skinner0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7650" y="11668125"/>
          <a:ext cx="1390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19050</xdr:colOff>
      <xdr:row>67</xdr:row>
      <xdr:rowOff>47625</xdr:rowOff>
    </xdr:to>
    <xdr:pic>
      <xdr:nvPicPr>
        <xdr:cNvPr id="25" name="Picture 46" descr="smithers0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05200" y="95631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19050</xdr:colOff>
      <xdr:row>53</xdr:row>
      <xdr:rowOff>142875</xdr:rowOff>
    </xdr:to>
    <xdr:pic>
      <xdr:nvPicPr>
        <xdr:cNvPr id="26" name="Picture 47" descr="snake0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33975" y="729615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8</xdr:col>
      <xdr:colOff>0</xdr:colOff>
      <xdr:row>79</xdr:row>
      <xdr:rowOff>152400</xdr:rowOff>
    </xdr:to>
    <xdr:pic>
      <xdr:nvPicPr>
        <xdr:cNvPr id="27" name="Picture 48" descr="willy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133975" y="11668125"/>
          <a:ext cx="1381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20</xdr:row>
      <xdr:rowOff>0</xdr:rowOff>
    </xdr:from>
    <xdr:to>
      <xdr:col>3</xdr:col>
      <xdr:colOff>1371600</xdr:colOff>
      <xdr:row>27</xdr:row>
      <xdr:rowOff>57150</xdr:rowOff>
    </xdr:to>
    <xdr:pic>
      <xdr:nvPicPr>
        <xdr:cNvPr id="28" name="Picture 49" descr="apu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66900" y="3238500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0</xdr:colOff>
      <xdr:row>80</xdr:row>
      <xdr:rowOff>0</xdr:rowOff>
    </xdr:to>
    <xdr:pic>
      <xdr:nvPicPr>
        <xdr:cNvPr id="29" name="Picture 50" descr="simpsonsrascapica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62750" y="11668125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1352550</xdr:colOff>
      <xdr:row>92</xdr:row>
      <xdr:rowOff>152400</xdr:rowOff>
    </xdr:to>
    <xdr:pic>
      <xdr:nvPicPr>
        <xdr:cNvPr id="30" name="Picture 51" descr="mcbai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7650" y="13773150"/>
          <a:ext cx="1352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28575</xdr:rowOff>
    </xdr:from>
    <xdr:to>
      <xdr:col>3</xdr:col>
      <xdr:colOff>1362075</xdr:colOff>
      <xdr:row>92</xdr:row>
      <xdr:rowOff>152400</xdr:rowOff>
    </xdr:to>
    <xdr:pic>
      <xdr:nvPicPr>
        <xdr:cNvPr id="31" name="Picture 53" descr="troy mcclure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76425" y="13801725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123</xdr:row>
      <xdr:rowOff>0</xdr:rowOff>
    </xdr:from>
    <xdr:to>
      <xdr:col>7</xdr:col>
      <xdr:colOff>1381125</xdr:colOff>
      <xdr:row>130</xdr:row>
      <xdr:rowOff>57150</xdr:rowOff>
    </xdr:to>
    <xdr:pic>
      <xdr:nvPicPr>
        <xdr:cNvPr id="32" name="Picture 55" descr="selma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62550" y="19926300"/>
          <a:ext cx="1352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9525</xdr:colOff>
      <xdr:row>67</xdr:row>
      <xdr:rowOff>0</xdr:rowOff>
    </xdr:to>
    <xdr:pic>
      <xdr:nvPicPr>
        <xdr:cNvPr id="33" name="Picture 56" descr="patty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76425" y="9563100"/>
          <a:ext cx="1390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0</xdr:colOff>
      <xdr:row>92</xdr:row>
      <xdr:rowOff>123825</xdr:rowOff>
    </xdr:to>
    <xdr:pic>
      <xdr:nvPicPr>
        <xdr:cNvPr id="34" name="Picture 58" descr="doris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62750" y="13773150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105</xdr:row>
      <xdr:rowOff>152400</xdr:rowOff>
    </xdr:to>
    <xdr:pic>
      <xdr:nvPicPr>
        <xdr:cNvPr id="35" name="Picture 60" descr="lovejoy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7650" y="15878175"/>
          <a:ext cx="1381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1371600</xdr:colOff>
      <xdr:row>106</xdr:row>
      <xdr:rowOff>9525</xdr:rowOff>
    </xdr:to>
    <xdr:pic>
      <xdr:nvPicPr>
        <xdr:cNvPr id="36" name="Picture 61" descr="hans 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76425" y="1587817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0</xdr:colOff>
      <xdr:row>130</xdr:row>
      <xdr:rowOff>76200</xdr:rowOff>
    </xdr:to>
    <xdr:pic>
      <xdr:nvPicPr>
        <xdr:cNvPr id="37" name="Picture 62" descr="hans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62750" y="1992630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3</xdr:row>
      <xdr:rowOff>76200</xdr:rowOff>
    </xdr:from>
    <xdr:to>
      <xdr:col>7</xdr:col>
      <xdr:colOff>219075</xdr:colOff>
      <xdr:row>7</xdr:row>
      <xdr:rowOff>19050</xdr:rowOff>
    </xdr:to>
    <xdr:pic>
      <xdr:nvPicPr>
        <xdr:cNvPr id="38" name="Picture 63" descr="bigred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09700" y="561975"/>
          <a:ext cx="3943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1343025</xdr:colOff>
      <xdr:row>105</xdr:row>
      <xdr:rowOff>142875</xdr:rowOff>
    </xdr:to>
    <xdr:pic>
      <xdr:nvPicPr>
        <xdr:cNvPr id="39" name="Picture 64" descr="santa clau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05200" y="15878175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1362075</xdr:colOff>
      <xdr:row>105</xdr:row>
      <xdr:rowOff>114300</xdr:rowOff>
    </xdr:to>
    <xdr:pic>
      <xdr:nvPicPr>
        <xdr:cNvPr id="40" name="Picture 73" descr="mouder flander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133975" y="15878175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28575</xdr:colOff>
      <xdr:row>105</xdr:row>
      <xdr:rowOff>104775</xdr:rowOff>
    </xdr:to>
    <xdr:pic>
      <xdr:nvPicPr>
        <xdr:cNvPr id="41" name="Picture 74" descr="radiactivo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62750" y="15878175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1371600</xdr:colOff>
      <xdr:row>117</xdr:row>
      <xdr:rowOff>76200</xdr:rowOff>
    </xdr:to>
    <xdr:pic>
      <xdr:nvPicPr>
        <xdr:cNvPr id="42" name="Picture 76" descr="agnes skinner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76425" y="17983200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1323975</xdr:colOff>
      <xdr:row>117</xdr:row>
      <xdr:rowOff>95250</xdr:rowOff>
    </xdr:to>
    <xdr:pic>
      <xdr:nvPicPr>
        <xdr:cNvPr id="43" name="Picture 81" descr="profesor frink 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505200" y="17983200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0</xdr:rowOff>
    </xdr:from>
    <xdr:to>
      <xdr:col>2</xdr:col>
      <xdr:colOff>19050</xdr:colOff>
      <xdr:row>39</xdr:row>
      <xdr:rowOff>152400</xdr:rowOff>
    </xdr:to>
    <xdr:pic>
      <xdr:nvPicPr>
        <xdr:cNvPr id="44" name="Picture 82" descr="tod flander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4800" y="5191125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1362075</xdr:colOff>
      <xdr:row>92</xdr:row>
      <xdr:rowOff>133350</xdr:rowOff>
    </xdr:to>
    <xdr:pic>
      <xdr:nvPicPr>
        <xdr:cNvPr id="45" name="Picture 83" descr="rod flander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505200" y="13773150"/>
          <a:ext cx="1362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111</xdr:row>
      <xdr:rowOff>0</xdr:rowOff>
    </xdr:from>
    <xdr:to>
      <xdr:col>9</xdr:col>
      <xdr:colOff>1009650</xdr:colOff>
      <xdr:row>119</xdr:row>
      <xdr:rowOff>9525</xdr:rowOff>
    </xdr:to>
    <xdr:pic>
      <xdr:nvPicPr>
        <xdr:cNvPr id="46" name="Picture 84" descr="helen lovejoy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105650" y="17983200"/>
          <a:ext cx="666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1333500</xdr:colOff>
      <xdr:row>129</xdr:row>
      <xdr:rowOff>133350</xdr:rowOff>
    </xdr:to>
    <xdr:pic>
      <xdr:nvPicPr>
        <xdr:cNvPr id="47" name="Picture 86" descr="margie simpsons copia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76425" y="19926300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111</xdr:row>
      <xdr:rowOff>9525</xdr:rowOff>
    </xdr:from>
    <xdr:to>
      <xdr:col>1</xdr:col>
      <xdr:colOff>1133475</xdr:colOff>
      <xdr:row>117</xdr:row>
      <xdr:rowOff>57150</xdr:rowOff>
    </xdr:to>
    <xdr:pic>
      <xdr:nvPicPr>
        <xdr:cNvPr id="48" name="Picture 87" descr="dr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95300" y="1799272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1314450</xdr:colOff>
      <xdr:row>117</xdr:row>
      <xdr:rowOff>123825</xdr:rowOff>
    </xdr:to>
    <xdr:pic>
      <xdr:nvPicPr>
        <xdr:cNvPr id="49" name="Picture 89" descr="el capitan mccallister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133975" y="1798320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123</xdr:row>
      <xdr:rowOff>0</xdr:rowOff>
    </xdr:from>
    <xdr:to>
      <xdr:col>1</xdr:col>
      <xdr:colOff>1009650</xdr:colOff>
      <xdr:row>130</xdr:row>
      <xdr:rowOff>104775</xdr:rowOff>
    </xdr:to>
    <xdr:pic>
      <xdr:nvPicPr>
        <xdr:cNvPr id="50" name="Picture 90" descr="jasper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19926300"/>
          <a:ext cx="647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123</xdr:row>
      <xdr:rowOff>0</xdr:rowOff>
    </xdr:from>
    <xdr:to>
      <xdr:col>5</xdr:col>
      <xdr:colOff>923925</xdr:colOff>
      <xdr:row>130</xdr:row>
      <xdr:rowOff>85725</xdr:rowOff>
    </xdr:to>
    <xdr:pic>
      <xdr:nvPicPr>
        <xdr:cNvPr id="51" name="Picture 91" descr="dr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00" y="19926300"/>
          <a:ext cx="619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rincondepacman.t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3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132" sqref="H132"/>
    </sheetView>
  </sheetViews>
  <sheetFormatPr defaultColWidth="11.421875" defaultRowHeight="12.75"/>
  <cols>
    <col min="1" max="1" width="3.7109375" style="1" customWidth="1"/>
    <col min="2" max="2" width="20.7109375" style="1" customWidth="1"/>
    <col min="3" max="3" width="3.7109375" style="1" customWidth="1"/>
    <col min="4" max="4" width="20.7109375" style="1" customWidth="1"/>
    <col min="5" max="5" width="3.7109375" style="1" customWidth="1"/>
    <col min="6" max="6" width="20.7109375" style="1" customWidth="1"/>
    <col min="7" max="7" width="3.7109375" style="1" customWidth="1"/>
    <col min="8" max="8" width="20.7109375" style="1" customWidth="1"/>
    <col min="9" max="9" width="3.7109375" style="1" customWidth="1"/>
    <col min="10" max="10" width="20.7109375" style="1" customWidth="1"/>
    <col min="11" max="11" width="11.421875" style="1" customWidth="1"/>
    <col min="12" max="12" width="11.421875" style="7" customWidth="1"/>
    <col min="13" max="16384" width="11.421875" style="1" customWidth="1"/>
  </cols>
  <sheetData>
    <row r="1" spans="2:8" ht="12.75">
      <c r="B1" s="14" t="s">
        <v>1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10" ht="12.75">
      <c r="B3" s="14"/>
      <c r="C3" s="14"/>
      <c r="D3" s="14"/>
      <c r="E3" s="14"/>
      <c r="F3" s="14"/>
      <c r="G3" s="14"/>
      <c r="H3" s="14"/>
      <c r="J3" s="13" t="s">
        <v>0</v>
      </c>
    </row>
    <row r="4" ht="12.75">
      <c r="J4" s="13"/>
    </row>
    <row r="5" ht="12.75">
      <c r="J5" s="12">
        <f>SUM(L18:L133)/50</f>
        <v>0</v>
      </c>
    </row>
    <row r="6" ht="12.75">
      <c r="J6" s="12"/>
    </row>
    <row r="7" ht="12.75"/>
    <row r="8" s="3" customFormat="1" ht="12.75">
      <c r="L8" s="7"/>
    </row>
    <row r="9" spans="2:12" s="4" customFormat="1" ht="12.75">
      <c r="B9" s="4">
        <v>1</v>
      </c>
      <c r="D9" s="4">
        <v>2</v>
      </c>
      <c r="F9" s="4">
        <v>3</v>
      </c>
      <c r="H9" s="4">
        <v>4</v>
      </c>
      <c r="J9" s="4">
        <v>5</v>
      </c>
      <c r="L9" s="8"/>
    </row>
    <row r="10" ht="12.75"/>
    <row r="11" ht="12.75"/>
    <row r="12" ht="12.75"/>
    <row r="13" ht="12.75"/>
    <row r="14" ht="12.75"/>
    <row r="15" ht="12.75"/>
    <row r="16" ht="12.75"/>
    <row r="17" spans="2:12" s="2" customFormat="1" ht="12.75">
      <c r="B17" s="9"/>
      <c r="D17" s="9"/>
      <c r="F17" s="9"/>
      <c r="H17" s="11"/>
      <c r="J17" s="9"/>
      <c r="L17" s="7"/>
    </row>
    <row r="18" spans="2:12" ht="12.75">
      <c r="B18" s="1" t="str">
        <f>IF(B17="abraham simpson","CORRECTO","MAL")</f>
        <v>MAL</v>
      </c>
      <c r="D18" s="1" t="str">
        <f>IF(D17="moe","CORRECTO","MAL")</f>
        <v>MAL</v>
      </c>
      <c r="F18" s="1" t="str">
        <f>IF(F17="bart simpson","CORRECTO","MAL")</f>
        <v>MAL</v>
      </c>
      <c r="H18" s="1" t="str">
        <f>IF(H17="charles montgomery burns","CORRECTO","MAL")</f>
        <v>MAL</v>
      </c>
      <c r="J18" s="1" t="str">
        <f>IF(J17="cletus","CORRECTO","MAL")</f>
        <v>MAL</v>
      </c>
      <c r="L18" s="7">
        <f>COUNTIF(B18:J18,"CORRECTO")</f>
        <v>0</v>
      </c>
    </row>
    <row r="20" spans="2:12" s="4" customFormat="1" ht="12.75">
      <c r="B20" s="4">
        <v>6</v>
      </c>
      <c r="D20" s="4">
        <v>7</v>
      </c>
      <c r="F20" s="4">
        <v>8</v>
      </c>
      <c r="H20" s="4">
        <v>9</v>
      </c>
      <c r="J20" s="4">
        <v>10</v>
      </c>
      <c r="L20" s="8"/>
    </row>
    <row r="21" ht="12.75"/>
    <row r="22" ht="12.75"/>
    <row r="23" ht="12.75"/>
    <row r="24" ht="12.75"/>
    <row r="25" ht="13.5" customHeight="1"/>
    <row r="26" ht="12.75"/>
    <row r="27" ht="12.75"/>
    <row r="28" ht="12.75"/>
    <row r="29" spans="2:10" ht="12.75">
      <c r="B29" s="9"/>
      <c r="D29" s="9"/>
      <c r="F29" s="9"/>
      <c r="H29" s="9"/>
      <c r="J29" s="9"/>
    </row>
    <row r="30" spans="2:12" ht="12.75">
      <c r="B30" s="1" t="str">
        <f>IF(B29="homer simpson","CORRECTO","MAL")</f>
        <v>MAL</v>
      </c>
      <c r="D30" s="1" t="str">
        <f>IF(D29="apu","CORRECTO","MAL")</f>
        <v>MAL</v>
      </c>
      <c r="F30" s="1" t="str">
        <f>IF(F29="ned flanders","CORRECTO","MAL")</f>
        <v>MAL</v>
      </c>
      <c r="H30" s="1" t="str">
        <f>IF(H29="lisa simpson","CORRECTO","MAL")</f>
        <v>MAL</v>
      </c>
      <c r="J30" s="1" t="str">
        <f>IF(J29="actor secundario bob","CORRECTO","MAL")</f>
        <v>MAL</v>
      </c>
      <c r="L30" s="7">
        <f>COUNTIF(B30:J30,"CORRECTO")</f>
        <v>0</v>
      </c>
    </row>
    <row r="32" spans="2:12" s="4" customFormat="1" ht="12.75">
      <c r="B32" s="4">
        <v>11</v>
      </c>
      <c r="D32" s="4">
        <v>12</v>
      </c>
      <c r="F32" s="4">
        <v>13</v>
      </c>
      <c r="H32" s="4">
        <v>14</v>
      </c>
      <c r="J32" s="4">
        <v>15</v>
      </c>
      <c r="L32" s="8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2:10" ht="12.75">
      <c r="B42" s="9"/>
      <c r="D42" s="9"/>
      <c r="F42" s="9"/>
      <c r="H42" s="9"/>
      <c r="J42" s="9"/>
    </row>
    <row r="43" spans="2:12" ht="12.75">
      <c r="B43" s="1" t="str">
        <f>IF(B42="todd flanders","CORRECTO","MAL")</f>
        <v>MAL</v>
      </c>
      <c r="D43" s="1" t="str">
        <f>IF(D42="krusty el payaso","CORRECTO","MAL")</f>
        <v>MAL</v>
      </c>
      <c r="F43" s="1" t="str">
        <f>IF(F42="cecil","CORRECTO","MAL")</f>
        <v>MAL</v>
      </c>
      <c r="H43" s="1" t="str">
        <f>IF(H42="otto","CORRECTO","MAL")</f>
        <v>MAL</v>
      </c>
      <c r="J43" s="1" t="str">
        <f>IF(J42="maggie simpson","CORRECTO","MAL")</f>
        <v>MAL</v>
      </c>
      <c r="L43" s="7">
        <f>COUNTIF(B43:J43,"CORRECTO")</f>
        <v>0</v>
      </c>
    </row>
    <row r="45" spans="2:12" s="4" customFormat="1" ht="12.75">
      <c r="B45" s="4">
        <v>16</v>
      </c>
      <c r="D45" s="4">
        <v>17</v>
      </c>
      <c r="F45" s="4">
        <v>18</v>
      </c>
      <c r="H45" s="4">
        <v>19</v>
      </c>
      <c r="J45" s="4">
        <v>20</v>
      </c>
      <c r="L45" s="8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2:10" ht="12.75">
      <c r="B56" s="9"/>
      <c r="D56" s="9"/>
      <c r="F56" s="9"/>
      <c r="H56" s="9"/>
      <c r="J56" s="9"/>
    </row>
    <row r="57" spans="2:12" ht="12.75">
      <c r="B57" s="1" t="str">
        <f>IF(B56="wiggum","CORRECTO","MAL")</f>
        <v>MAL</v>
      </c>
      <c r="D57" s="1" t="str">
        <f>IF(D56="barney","CORRECTO","MAL")</f>
        <v>MAL</v>
      </c>
      <c r="F57" s="1" t="str">
        <f>IF(F56="carl","CORRECTO","MAL")</f>
        <v>MAL</v>
      </c>
      <c r="H57" s="1" t="str">
        <f>IF(H56="snake","CORRECTO","MAL")</f>
        <v>MAL</v>
      </c>
      <c r="J57" s="1" t="str">
        <f>IF(J56="kent brockman","CORRECTO","MAL")</f>
        <v>MAL</v>
      </c>
      <c r="L57" s="7">
        <f>COUNTIF(B57:J57,"CORRECTO")</f>
        <v>0</v>
      </c>
    </row>
    <row r="59" spans="2:12" s="4" customFormat="1" ht="12.75">
      <c r="B59" s="4">
        <v>21</v>
      </c>
      <c r="D59" s="4">
        <v>22</v>
      </c>
      <c r="F59" s="4">
        <v>23</v>
      </c>
      <c r="H59" s="4">
        <v>24</v>
      </c>
      <c r="J59" s="4">
        <v>25</v>
      </c>
      <c r="L59" s="8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2:10" ht="12.75">
      <c r="B69" s="9"/>
      <c r="D69" s="9"/>
      <c r="F69" s="9"/>
      <c r="H69" s="9"/>
      <c r="J69" s="9"/>
    </row>
    <row r="70" spans="2:12" ht="12.75">
      <c r="B70" s="1" t="str">
        <f>IF(B69="martin","CORRECTO","MAL")</f>
        <v>MAL</v>
      </c>
      <c r="D70" s="1" t="str">
        <f>IF(D69="patty bouvier","CORRECTO","MAL")</f>
        <v>MAL</v>
      </c>
      <c r="F70" s="1" t="str">
        <f>IF(F69="smither","CORRECTO","MAL")</f>
        <v>MAL</v>
      </c>
      <c r="H70" s="1" t="str">
        <f>IF(H69="alcalde quimby","CORRECTO","MAL")</f>
        <v>MAL</v>
      </c>
      <c r="J70" s="1" t="str">
        <f>IF(J69="ralph","CORRECTO","MAL")</f>
        <v>MAL</v>
      </c>
      <c r="L70" s="7">
        <f>COUNTIF(B70:J70,"CORRECTO")</f>
        <v>0</v>
      </c>
    </row>
    <row r="72" spans="2:12" s="4" customFormat="1" ht="12.75">
      <c r="B72" s="4">
        <v>26</v>
      </c>
      <c r="D72" s="4">
        <v>27</v>
      </c>
      <c r="F72" s="4">
        <v>28</v>
      </c>
      <c r="H72" s="4">
        <v>29</v>
      </c>
      <c r="J72" s="4">
        <v>30</v>
      </c>
      <c r="L72" s="8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spans="2:12" s="5" customFormat="1" ht="12.75">
      <c r="B82" s="9"/>
      <c r="D82" s="9"/>
      <c r="F82" s="9"/>
      <c r="H82" s="9"/>
      <c r="J82" s="9"/>
      <c r="L82" s="7"/>
    </row>
    <row r="83" spans="2:13" ht="12.75">
      <c r="B83" s="1" t="str">
        <f>IF(B82="seymour skinner","CORRECTO","MAL")</f>
        <v>MAL</v>
      </c>
      <c r="D83" s="1" t="str">
        <f>IF(D82="edna","CORRECTO","MAL")</f>
        <v>MAL</v>
      </c>
      <c r="F83" s="1" t="str">
        <f>IF(F82="milhouse","CORRECTO","MAL")</f>
        <v>MAL</v>
      </c>
      <c r="H83" s="1" t="str">
        <f>IF(H82="willy","CORRECTO","MAL")</f>
        <v>MAL</v>
      </c>
      <c r="J83" s="1" t="str">
        <f>IF(J82="rasca y pica","CORRECTO","MAL")</f>
        <v>MAL</v>
      </c>
      <c r="L83" s="7">
        <f>COUNTIF(B83:J83,"CORRECTO")</f>
        <v>0</v>
      </c>
      <c r="M83" s="6"/>
    </row>
    <row r="84" ht="12.75">
      <c r="M84" s="6"/>
    </row>
    <row r="85" spans="2:12" s="4" customFormat="1" ht="12.75">
      <c r="B85" s="4">
        <v>31</v>
      </c>
      <c r="D85" s="4">
        <v>32</v>
      </c>
      <c r="F85" s="4">
        <v>33</v>
      </c>
      <c r="H85" s="4">
        <v>34</v>
      </c>
      <c r="J85" s="4">
        <v>35</v>
      </c>
      <c r="L85" s="8"/>
    </row>
    <row r="86" ht="12.75"/>
    <row r="87" ht="12.75"/>
    <row r="88" ht="12.75"/>
    <row r="89" ht="12.75">
      <c r="K89" s="10"/>
    </row>
    <row r="90" ht="12.75"/>
    <row r="91" ht="12.75"/>
    <row r="92" ht="12.75"/>
    <row r="93" ht="12.75"/>
    <row r="95" spans="2:10" ht="12.75">
      <c r="B95" s="9"/>
      <c r="D95" s="9"/>
      <c r="F95" s="9"/>
      <c r="H95" s="9"/>
      <c r="J95" s="9"/>
    </row>
    <row r="96" spans="2:12" ht="12.75">
      <c r="B96" s="1" t="str">
        <f>IF(B95="mcbain","CORRECTO","MAL")</f>
        <v>MAL</v>
      </c>
      <c r="D96" s="1" t="str">
        <f>IF(D95="troy mcclure","CORRECTO","MAL")</f>
        <v>MAL</v>
      </c>
      <c r="F96" s="1" t="str">
        <f>IF(F95="rod flanders","CORRECTO","MAL")</f>
        <v>MAL</v>
      </c>
      <c r="H96" s="1" t="str">
        <f>IF(H95="nelson","CORRECTO","MAL")</f>
        <v>MAL</v>
      </c>
      <c r="J96" s="1" t="str">
        <f>IF(J95="doris","CORRECTO","MAL")</f>
        <v>MAL</v>
      </c>
      <c r="L96" s="7">
        <f>COUNTIF(B96:J96,"CORRECTO")</f>
        <v>0</v>
      </c>
    </row>
    <row r="98" spans="2:12" s="4" customFormat="1" ht="12.75">
      <c r="B98" s="4">
        <v>36</v>
      </c>
      <c r="D98" s="4">
        <v>37</v>
      </c>
      <c r="F98" s="4">
        <v>38</v>
      </c>
      <c r="H98" s="4">
        <v>39</v>
      </c>
      <c r="J98" s="4">
        <v>40</v>
      </c>
      <c r="L98" s="8"/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2:10" ht="12.75">
      <c r="B108" s="9"/>
      <c r="D108" s="9"/>
      <c r="F108" s="9"/>
      <c r="H108" s="9"/>
      <c r="J108" s="9"/>
    </row>
    <row r="109" spans="2:12" ht="12.75">
      <c r="B109" s="1" t="str">
        <f>IF(B108="lovejoy","CORRECTO","MAL")</f>
        <v>MAL</v>
      </c>
      <c r="D109" s="1" t="str">
        <f>IF(D108="hans","CORRECTO","MAL")</f>
        <v>MAL</v>
      </c>
      <c r="F109" s="1" t="str">
        <f>IF(F108="pequeño santa claus","CORRECTO","MAL")</f>
        <v>MAL</v>
      </c>
      <c r="H109" s="1" t="str">
        <f>IF(H108="maude flanders","CORRECTO","MAL")</f>
        <v>MAL</v>
      </c>
      <c r="J109" s="1" t="str">
        <f>IF(J108="radioactivo man","CORRECTO","MAL")</f>
        <v>MAL</v>
      </c>
      <c r="L109" s="7">
        <f>COUNTIF(B109:J109,"CORRECTO")</f>
        <v>0</v>
      </c>
    </row>
    <row r="111" spans="2:12" s="4" customFormat="1" ht="12.75">
      <c r="B111" s="4">
        <v>41</v>
      </c>
      <c r="D111" s="4">
        <v>42</v>
      </c>
      <c r="F111" s="4">
        <v>43</v>
      </c>
      <c r="H111" s="4">
        <v>44</v>
      </c>
      <c r="J111" s="4">
        <v>45</v>
      </c>
      <c r="L111" s="8"/>
    </row>
    <row r="112" ht="12.75"/>
    <row r="113" ht="12.75"/>
    <row r="114" ht="12.75"/>
    <row r="115" ht="12.75"/>
    <row r="116" ht="12.75"/>
    <row r="117" ht="12.75"/>
    <row r="118" ht="12.75"/>
    <row r="119" ht="12.75"/>
    <row r="120" spans="2:10" ht="12.75">
      <c r="B120" s="9"/>
      <c r="D120" s="9"/>
      <c r="F120" s="9"/>
      <c r="H120" s="9"/>
      <c r="J120" s="9"/>
    </row>
    <row r="121" spans="2:12" ht="12.75">
      <c r="B121" s="1" t="str">
        <f>IF(B120="dr. Nick riviera","CORRECTO","MAL")</f>
        <v>MAL</v>
      </c>
      <c r="D121" s="1" t="str">
        <f>IF(D120="agne skinner","CORRECTO","MAL")</f>
        <v>MAL</v>
      </c>
      <c r="F121" s="1" t="str">
        <f>IF(F120="profesor frink","CORRECTO","MAL")</f>
        <v>MAL</v>
      </c>
      <c r="H121" s="1" t="str">
        <f>IF(H120="capitan mccallister","CORRECTO","MAL")</f>
        <v>MAL</v>
      </c>
      <c r="J121" s="1" t="str">
        <f>IF(J120="helen lovejoy","CORRECTO","MAL")</f>
        <v>MAL</v>
      </c>
      <c r="L121" s="7">
        <f>COUNTIF(B121:J121,"CORRECTO")</f>
        <v>0</v>
      </c>
    </row>
    <row r="123" spans="2:12" s="4" customFormat="1" ht="12.75">
      <c r="B123" s="4">
        <v>46</v>
      </c>
      <c r="D123" s="4">
        <v>47</v>
      </c>
      <c r="F123" s="4">
        <v>48</v>
      </c>
      <c r="H123" s="4">
        <v>49</v>
      </c>
      <c r="J123" s="4">
        <v>50</v>
      </c>
      <c r="L123" s="8"/>
    </row>
    <row r="124" ht="12.75"/>
    <row r="125" ht="12.75"/>
    <row r="126" ht="12.75"/>
    <row r="127" ht="12.75"/>
    <row r="128" ht="12.75"/>
    <row r="129" ht="12.75"/>
    <row r="130" ht="12.75"/>
    <row r="131" ht="12.75"/>
    <row r="132" spans="2:10" ht="12.75">
      <c r="B132" s="9"/>
      <c r="D132" s="9"/>
      <c r="F132" s="9"/>
      <c r="H132" s="9"/>
      <c r="J132" s="9"/>
    </row>
    <row r="133" spans="2:12" ht="12.75">
      <c r="B133" s="1" t="str">
        <f>IF(B132="jasper","CORRECTO","MAL")</f>
        <v>MAL</v>
      </c>
      <c r="D133" s="1" t="str">
        <f>IF(D132="marge simpson","CORRECTO","MAL")</f>
        <v>MAL</v>
      </c>
      <c r="F133" s="1" t="str">
        <f>IF(F132="dr.julius hibbert","CORRECTO","MAL")</f>
        <v>MAL</v>
      </c>
      <c r="H133" s="1" t="str">
        <f>IF(H132="selma bouvier","CORRECTO","MAL")</f>
        <v>MAL</v>
      </c>
      <c r="J133" s="1" t="str">
        <f>IF(J132="herman","CORRECTO","MAL")</f>
        <v>MAL</v>
      </c>
      <c r="L133" s="7">
        <f>COUNTIF(B133:J133,"CORRECTO")</f>
        <v>0</v>
      </c>
    </row>
  </sheetData>
  <sheetProtection password="B268" sheet="1" objects="1" scenarios="1"/>
  <mergeCells count="3">
    <mergeCell ref="J5:J6"/>
    <mergeCell ref="J3:J4"/>
    <mergeCell ref="B1:H3"/>
  </mergeCells>
  <conditionalFormatting sqref="B133 D133 F133 H133 J133 B121:B122 D121:D122 F121:F122 H121:H122 J121:J122 B30:B31 D30:D31 F30:F31 H30:H31 J30:J31 B43:B44 D43:D44 F43:F44 H43:H44 J43:J44 B57:B58 D57:D58 F57:F58 H57:H58 J57:J58 B70:B71 D70:D71 F70:F71 H70:H71 J70:J71 B83:B84 D83:D84 F83:F84 H83:H84 J83:J84 B96:B97 D96:D97 F96:F97 H96:H97 J96:J97 B109:B110 D109:D110 F109:F110 H109:H110 J109:J110 B18:B19 D18:D19 F18:F19 H18:H19 J18:J19">
    <cfRule type="cellIs" priority="1" dxfId="1" operator="equal" stopIfTrue="1">
      <formula>"CORRECTO"</formula>
    </cfRule>
    <cfRule type="cellIs" priority="2" dxfId="0" operator="equal" stopIfTrue="1">
      <formula>"MAL"</formula>
    </cfRule>
  </conditionalFormatting>
  <hyperlinks>
    <hyperlink ref="B1:H3" r:id="rId1" display="www.elrincondepacman.tk"/>
  </hyperlinks>
  <printOptions/>
  <pageMargins left="0.75" right="0.75" top="1" bottom="1" header="0" footer="0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ESTUDIANTE</cp:lastModifiedBy>
  <cp:lastPrinted>2005-04-19T23:13:51Z</cp:lastPrinted>
  <dcterms:created xsi:type="dcterms:W3CDTF">2005-04-19T07:23:58Z</dcterms:created>
  <dcterms:modified xsi:type="dcterms:W3CDTF">2014-07-01T16:56:13Z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